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108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'Plan1'!$A$1:$N$26</definedName>
  </definedNames>
  <calcPr fullCalcOnLoad="1"/>
</workbook>
</file>

<file path=xl/sharedStrings.xml><?xml version="1.0" encoding="utf-8"?>
<sst xmlns="http://schemas.openxmlformats.org/spreadsheetml/2006/main" count="59" uniqueCount="46">
  <si>
    <t>CRONOGRAMA FÍSICO-FINANCEIRO</t>
  </si>
  <si>
    <t>ITEM</t>
  </si>
  <si>
    <t>1.0</t>
  </si>
  <si>
    <t>2.0</t>
  </si>
  <si>
    <t>3.0</t>
  </si>
  <si>
    <t>TOTAL MENSAL</t>
  </si>
  <si>
    <t>TOTAL ACUMULADO</t>
  </si>
  <si>
    <t>pavimentação</t>
  </si>
  <si>
    <t>sinalização</t>
  </si>
  <si>
    <t>peso</t>
  </si>
  <si>
    <t>%</t>
  </si>
  <si>
    <t xml:space="preserve">CUSTO </t>
  </si>
  <si>
    <t xml:space="preserve"> UNIDADE</t>
  </si>
  <si>
    <t>R$</t>
  </si>
  <si>
    <t xml:space="preserve">    30 dias</t>
  </si>
  <si>
    <t xml:space="preserve">    60 dias</t>
  </si>
  <si>
    <t xml:space="preserve">    90 dias</t>
  </si>
  <si>
    <t>serviços preliminares</t>
  </si>
  <si>
    <t>EMPREENDIMENTO: INFRA-ESTRUTURA</t>
  </si>
  <si>
    <t>CONCEDENTE: MINISTÉRIO DAS CIDADES</t>
  </si>
  <si>
    <t>PROPONENTE: MUNICÍPIO DE TENENTE PORTELA</t>
  </si>
  <si>
    <t>EXECUTOR: PREFEITURA MUNICIPAL DE TENENTE PORTELA</t>
  </si>
  <si>
    <t>MODALIDADE: PAVIMENTAÇÃO</t>
  </si>
  <si>
    <t>DESCRIÇÃO DOS SERVIÇOS</t>
  </si>
  <si>
    <t>RUA TAMOIO E PINDORAMA</t>
  </si>
  <si>
    <t>4.0</t>
  </si>
  <si>
    <t>drenagem</t>
  </si>
  <si>
    <t>RUA TAMANDARÉ</t>
  </si>
  <si>
    <t>5.0</t>
  </si>
  <si>
    <t>6.0</t>
  </si>
  <si>
    <t>7.0</t>
  </si>
  <si>
    <t>8.0</t>
  </si>
  <si>
    <t>passeio público</t>
  </si>
  <si>
    <t xml:space="preserve">    120 dias</t>
  </si>
  <si>
    <t xml:space="preserve">    150 dias</t>
  </si>
  <si>
    <t>9.0</t>
  </si>
  <si>
    <t>(  X  ) GLOBAL</t>
  </si>
  <si>
    <t>(   ) INDIVIDUAL</t>
  </si>
  <si>
    <t xml:space="preserve">TIPO DE SERVIÇO: REVESTIMENTO ASFÁLTICO   </t>
  </si>
  <si>
    <t>CONTRATO 1009.903-06/2013</t>
  </si>
  <si>
    <t>Tenente Portela - RS, 10 de MARÇO de 2015.</t>
  </si>
  <si>
    <t>Local  e  Data</t>
  </si>
  <si>
    <t>Nome / Razão Social e Endereço Completo</t>
  </si>
  <si>
    <t>Assinat. Respons. Legal da Empresa</t>
  </si>
  <si>
    <t>Assinat. Respons. Técnico da Empresa</t>
  </si>
  <si>
    <t>&gt;&gt;  Carimbo  da  Empresa &lt;&lt;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</si>
</sst>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_(* #,##0.000_);_(* \(#,##0.000\);_(* &quot;-&quot;??_);_(@_)"/>
    <numFmt numFmtId="187" formatCode="[$-416]dddd\,\ d&quot; de &quot;mmmm&quot; de &quot;yyyy"/>
    <numFmt numFmtId="188" formatCode="&quot;R$ &quot;#,##0.00"/>
    <numFmt numFmtId="189" formatCode="_-* #,##0.000_-;\-* #,##0.000_-;_-* &quot;-&quot;???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51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171" fontId="0" fillId="0" borderId="0" xfId="51" applyFont="1" applyAlignment="1">
      <alignment/>
    </xf>
    <xf numFmtId="171" fontId="1" fillId="0" borderId="10" xfId="5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5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71" fontId="0" fillId="33" borderId="10" xfId="51" applyFont="1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38" fillId="33" borderId="11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-TOTAL%2010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ONONG%20tamandar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1">
          <cell r="M11">
            <v>539.675</v>
          </cell>
        </row>
        <row r="13">
          <cell r="M13">
            <v>4258.8</v>
          </cell>
        </row>
        <row r="15">
          <cell r="M15">
            <v>146264.6432</v>
          </cell>
        </row>
        <row r="26">
          <cell r="M26">
            <v>4018.9682000000003</v>
          </cell>
        </row>
        <row r="37">
          <cell r="M37">
            <v>539.675</v>
          </cell>
        </row>
        <row r="39">
          <cell r="M39">
            <v>4171.4400000000005</v>
          </cell>
        </row>
        <row r="41">
          <cell r="M41">
            <v>135537.95239999998</v>
          </cell>
        </row>
        <row r="52">
          <cell r="M52">
            <v>2452.50356</v>
          </cell>
        </row>
        <row r="59">
          <cell r="M59">
            <v>10880.1725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4">
          <cell r="F14">
            <v>39232.46448</v>
          </cell>
          <cell r="H14">
            <v>49040.5806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Layout" zoomScaleSheetLayoutView="90" workbookViewId="0" topLeftCell="A1">
      <selection activeCell="J5" sqref="J5"/>
    </sheetView>
  </sheetViews>
  <sheetFormatPr defaultColWidth="9.140625" defaultRowHeight="12.75"/>
  <cols>
    <col min="1" max="1" width="5.28125" style="0" customWidth="1"/>
    <col min="2" max="2" width="25.8515625" style="0" customWidth="1"/>
    <col min="3" max="3" width="13.57421875" style="0" customWidth="1"/>
    <col min="4" max="4" width="10.140625" style="0" customWidth="1"/>
    <col min="5" max="5" width="11.8515625" style="0" customWidth="1"/>
    <col min="6" max="6" width="9.140625" style="0" customWidth="1"/>
    <col min="7" max="7" width="14.7109375" style="0" customWidth="1"/>
    <col min="8" max="8" width="12.140625" style="0" customWidth="1"/>
    <col min="9" max="9" width="12.00390625" style="0" customWidth="1"/>
    <col min="10" max="10" width="11.140625" style="0" bestFit="1" customWidth="1"/>
    <col min="11" max="11" width="12.00390625" style="0" customWidth="1"/>
    <col min="12" max="12" width="10.57421875" style="0" customWidth="1"/>
    <col min="13" max="13" width="12.00390625" style="0" customWidth="1"/>
    <col min="14" max="15" width="10.57421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1" t="s">
        <v>0</v>
      </c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1" t="s">
        <v>36</v>
      </c>
      <c r="D3" s="1"/>
      <c r="E3" s="1" t="s">
        <v>37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4.25">
      <c r="A4" s="7" t="s">
        <v>18</v>
      </c>
      <c r="B4" s="6"/>
      <c r="C4" s="1"/>
      <c r="D4" s="1"/>
      <c r="E4" s="1"/>
      <c r="F4" s="6"/>
      <c r="G4" s="1" t="s">
        <v>22</v>
      </c>
      <c r="H4" s="6"/>
      <c r="I4" s="6"/>
      <c r="J4" s="6"/>
      <c r="K4" s="6"/>
      <c r="L4" s="6"/>
      <c r="M4" s="6"/>
      <c r="N4" s="6"/>
      <c r="O4" s="6"/>
    </row>
    <row r="5" spans="1:15" ht="14.25">
      <c r="A5" s="7" t="s">
        <v>19</v>
      </c>
      <c r="B5" s="6"/>
      <c r="C5" s="6"/>
      <c r="D5" s="6"/>
      <c r="E5" s="6"/>
      <c r="F5" s="6"/>
      <c r="G5" s="1" t="s">
        <v>39</v>
      </c>
      <c r="H5" s="8"/>
      <c r="I5" s="6"/>
      <c r="J5" s="6"/>
      <c r="K5" s="6"/>
      <c r="L5" s="6"/>
      <c r="M5" s="6"/>
      <c r="N5" s="6"/>
      <c r="O5" s="6"/>
    </row>
    <row r="6" spans="1:15" ht="14.25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25">
      <c r="A7" s="7" t="s">
        <v>21</v>
      </c>
      <c r="B7" s="6"/>
      <c r="C7" s="6"/>
      <c r="D7" s="6"/>
      <c r="E7" s="6"/>
      <c r="F7" s="6"/>
      <c r="G7" s="6"/>
      <c r="H7" s="6"/>
      <c r="I7" s="6"/>
      <c r="J7" s="6"/>
      <c r="K7" s="22"/>
      <c r="L7" s="6"/>
      <c r="M7" s="6"/>
      <c r="N7" s="6"/>
      <c r="O7" s="6"/>
    </row>
    <row r="8" spans="1:15" ht="14.25">
      <c r="A8" s="7" t="s">
        <v>38</v>
      </c>
      <c r="B8" s="6"/>
      <c r="C8" s="6"/>
      <c r="D8" s="6"/>
      <c r="E8" s="21"/>
      <c r="F8" s="6"/>
      <c r="G8" s="6"/>
      <c r="H8" s="6"/>
      <c r="I8" s="22"/>
      <c r="J8" s="22"/>
      <c r="K8" s="6"/>
      <c r="L8" s="6"/>
      <c r="M8" s="6"/>
      <c r="N8" s="6"/>
      <c r="O8" s="6"/>
    </row>
    <row r="9" spans="1:15" ht="14.2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" t="s">
        <v>1</v>
      </c>
      <c r="B10" s="3" t="s">
        <v>23</v>
      </c>
      <c r="C10" s="2" t="s">
        <v>11</v>
      </c>
      <c r="D10" s="2" t="s">
        <v>9</v>
      </c>
      <c r="E10" s="23" t="s">
        <v>14</v>
      </c>
      <c r="F10" s="23"/>
      <c r="G10" s="23" t="s">
        <v>15</v>
      </c>
      <c r="H10" s="23"/>
      <c r="I10" s="23" t="s">
        <v>16</v>
      </c>
      <c r="J10" s="23"/>
      <c r="K10" s="23" t="s">
        <v>33</v>
      </c>
      <c r="L10" s="23"/>
      <c r="M10" s="23" t="s">
        <v>34</v>
      </c>
      <c r="N10" s="23"/>
      <c r="O10" s="11"/>
    </row>
    <row r="11" spans="1:15" ht="12.75">
      <c r="A11" s="3"/>
      <c r="B11" s="3"/>
      <c r="C11" s="2" t="s">
        <v>12</v>
      </c>
      <c r="D11" s="2" t="s">
        <v>10</v>
      </c>
      <c r="E11" s="2" t="s">
        <v>13</v>
      </c>
      <c r="F11" s="2" t="s">
        <v>10</v>
      </c>
      <c r="G11" s="2" t="s">
        <v>13</v>
      </c>
      <c r="H11" s="2" t="s">
        <v>10</v>
      </c>
      <c r="I11" s="2" t="s">
        <v>13</v>
      </c>
      <c r="J11" s="2" t="s">
        <v>10</v>
      </c>
      <c r="K11" s="2" t="s">
        <v>13</v>
      </c>
      <c r="L11" s="2" t="s">
        <v>10</v>
      </c>
      <c r="M11" s="2" t="s">
        <v>13</v>
      </c>
      <c r="N11" s="2" t="s">
        <v>10</v>
      </c>
      <c r="O11" s="11"/>
    </row>
    <row r="12" spans="1:15" s="17" customFormat="1" ht="15.75" customHeight="1">
      <c r="A12" s="14"/>
      <c r="B12" s="24" t="s">
        <v>24</v>
      </c>
      <c r="C12" s="25"/>
      <c r="D12" s="25"/>
      <c r="E12" s="25"/>
      <c r="F12" s="25"/>
      <c r="G12" s="25"/>
      <c r="H12" s="26"/>
      <c r="I12" s="15"/>
      <c r="J12" s="15"/>
      <c r="K12" s="15"/>
      <c r="L12" s="15"/>
      <c r="M12" s="15"/>
      <c r="N12" s="15"/>
      <c r="O12" s="16"/>
    </row>
    <row r="13" spans="1:15" ht="18.75" customHeight="1">
      <c r="A13" s="4" t="s">
        <v>2</v>
      </c>
      <c r="B13" s="4" t="s">
        <v>17</v>
      </c>
      <c r="C13" s="5">
        <f>'[1]Plan1'!$M$11</f>
        <v>539.675</v>
      </c>
      <c r="D13" s="5">
        <f>C13*100/$C$23</f>
        <v>0.174842319634529</v>
      </c>
      <c r="E13" s="5">
        <f>C13</f>
        <v>539.675</v>
      </c>
      <c r="F13" s="5">
        <f>D13</f>
        <v>0.174842319634529</v>
      </c>
      <c r="G13" s="5"/>
      <c r="H13" s="5"/>
      <c r="I13" s="5"/>
      <c r="J13" s="5"/>
      <c r="K13" s="5"/>
      <c r="L13" s="5"/>
      <c r="M13" s="5"/>
      <c r="N13" s="5"/>
      <c r="O13" s="12">
        <f>D13-F13-H13-J13-L13-N13</f>
        <v>0</v>
      </c>
    </row>
    <row r="14" spans="1:15" ht="18.75" customHeight="1">
      <c r="A14" s="10" t="s">
        <v>3</v>
      </c>
      <c r="B14" s="10" t="s">
        <v>26</v>
      </c>
      <c r="C14" s="5">
        <f>'[1]Plan1'!$M$13</f>
        <v>4258.8</v>
      </c>
      <c r="D14" s="5">
        <f>C14*100/$C$23</f>
        <v>1.3797535013842261</v>
      </c>
      <c r="E14" s="5">
        <f>C14/2</f>
        <v>2129.4</v>
      </c>
      <c r="F14" s="5">
        <f>D14/2</f>
        <v>0.6898767506921131</v>
      </c>
      <c r="G14" s="5">
        <f>C14/2</f>
        <v>2129.4</v>
      </c>
      <c r="H14" s="5">
        <f>D14/2</f>
        <v>0.6898767506921131</v>
      </c>
      <c r="I14" s="5"/>
      <c r="J14" s="5"/>
      <c r="K14" s="5"/>
      <c r="L14" s="5"/>
      <c r="M14" s="5"/>
      <c r="N14" s="5"/>
      <c r="O14" s="12">
        <f aca="true" t="shared" si="0" ref="O14:O24">D14-F14-H14-J14-L14-N14</f>
        <v>0</v>
      </c>
    </row>
    <row r="15" spans="1:15" ht="18.75" customHeight="1">
      <c r="A15" s="10" t="s">
        <v>4</v>
      </c>
      <c r="B15" s="4" t="s">
        <v>7</v>
      </c>
      <c r="C15" s="5">
        <f>'[1]Plan1'!$M$15</f>
        <v>146264.6432</v>
      </c>
      <c r="D15" s="5">
        <f>C15*100/$C$23</f>
        <v>47.38638902599665</v>
      </c>
      <c r="E15" s="5">
        <f>C15/10*6</f>
        <v>87758.78592</v>
      </c>
      <c r="F15" s="5">
        <f>D15/10*6</f>
        <v>28.431833415597993</v>
      </c>
      <c r="G15" s="5">
        <f>C15/10*4</f>
        <v>58505.85728</v>
      </c>
      <c r="H15" s="5">
        <f>D15/10*4</f>
        <v>18.95455561039866</v>
      </c>
      <c r="I15" s="5"/>
      <c r="J15" s="5"/>
      <c r="K15" s="5"/>
      <c r="L15" s="5"/>
      <c r="M15" s="5"/>
      <c r="N15" s="5"/>
      <c r="O15" s="12">
        <f t="shared" si="0"/>
        <v>-3.552713678800501E-15</v>
      </c>
    </row>
    <row r="16" spans="1:15" ht="18.75" customHeight="1">
      <c r="A16" s="10" t="s">
        <v>25</v>
      </c>
      <c r="B16" s="4" t="s">
        <v>8</v>
      </c>
      <c r="C16" s="5">
        <f>'[1]Plan1'!$M$26</f>
        <v>4018.9682000000003</v>
      </c>
      <c r="D16" s="5">
        <f>C16*100/$C$23</f>
        <v>1.302053500023918</v>
      </c>
      <c r="E16" s="5"/>
      <c r="F16" s="5">
        <f>E16*100/C23</f>
        <v>0</v>
      </c>
      <c r="G16" s="5">
        <f>C16</f>
        <v>4018.9682000000003</v>
      </c>
      <c r="H16" s="5">
        <f>D16</f>
        <v>1.302053500023918</v>
      </c>
      <c r="I16" s="5"/>
      <c r="J16" s="5"/>
      <c r="K16" s="5"/>
      <c r="L16" s="5"/>
      <c r="M16" s="5"/>
      <c r="N16" s="5"/>
      <c r="O16" s="12">
        <f t="shared" si="0"/>
        <v>0</v>
      </c>
    </row>
    <row r="17" spans="1:15" s="17" customFormat="1" ht="18.75" customHeight="1">
      <c r="A17" s="18"/>
      <c r="B17" s="24" t="s">
        <v>27</v>
      </c>
      <c r="C17" s="25"/>
      <c r="D17" s="25"/>
      <c r="E17" s="25"/>
      <c r="F17" s="25"/>
      <c r="G17" s="25"/>
      <c r="H17" s="26"/>
      <c r="I17" s="19"/>
      <c r="J17" s="19"/>
      <c r="K17" s="19"/>
      <c r="L17" s="19"/>
      <c r="M17" s="19"/>
      <c r="N17" s="19"/>
      <c r="O17" s="12">
        <f t="shared" si="0"/>
        <v>0</v>
      </c>
    </row>
    <row r="18" spans="1:15" ht="18.75" customHeight="1">
      <c r="A18" s="10" t="s">
        <v>28</v>
      </c>
      <c r="B18" s="4" t="s">
        <v>17</v>
      </c>
      <c r="C18" s="5">
        <f>'[1]Plan1'!$M$37</f>
        <v>539.675</v>
      </c>
      <c r="D18" s="5">
        <f>C18*100/$C$23</f>
        <v>0.174842319634529</v>
      </c>
      <c r="E18" s="5"/>
      <c r="F18" s="5"/>
      <c r="G18" s="5"/>
      <c r="H18" s="5"/>
      <c r="I18" s="5">
        <v>539.68</v>
      </c>
      <c r="J18" s="5">
        <f>(I18*D18)/(C18)</f>
        <v>0.17484393951982696</v>
      </c>
      <c r="K18" s="5"/>
      <c r="L18" s="5"/>
      <c r="M18" s="5"/>
      <c r="N18" s="5"/>
      <c r="O18" s="12">
        <f t="shared" si="0"/>
        <v>-1.6198852979543155E-06</v>
      </c>
    </row>
    <row r="19" spans="1:15" ht="18.75" customHeight="1">
      <c r="A19" s="10" t="s">
        <v>29</v>
      </c>
      <c r="B19" s="10" t="s">
        <v>26</v>
      </c>
      <c r="C19" s="5">
        <f>'[1]Plan1'!$M$39</f>
        <v>4171.4400000000005</v>
      </c>
      <c r="D19" s="5">
        <f>C19*100/$C$23</f>
        <v>1.351450865458396</v>
      </c>
      <c r="E19" s="5"/>
      <c r="F19" s="5"/>
      <c r="G19" s="5"/>
      <c r="H19" s="5"/>
      <c r="I19" s="5">
        <v>2920.01</v>
      </c>
      <c r="J19" s="5">
        <f>(I19*D19)/(C19)</f>
        <v>0.9460162537749964</v>
      </c>
      <c r="K19" s="5">
        <v>1251.43</v>
      </c>
      <c r="L19" s="5">
        <f>(K19*D19)/(C19)</f>
        <v>0.4054346116833996</v>
      </c>
      <c r="M19" s="5"/>
      <c r="N19" s="5"/>
      <c r="O19" s="12">
        <f t="shared" si="0"/>
        <v>5.551115123125783E-17</v>
      </c>
    </row>
    <row r="20" spans="1:15" ht="18.75" customHeight="1">
      <c r="A20" s="10" t="s">
        <v>30</v>
      </c>
      <c r="B20" s="4" t="s">
        <v>7</v>
      </c>
      <c r="C20" s="5">
        <f>'[1]Plan1'!$M$41</f>
        <v>135537.95239999998</v>
      </c>
      <c r="D20" s="5">
        <f>C20*100/$C$23</f>
        <v>43.91118728147567</v>
      </c>
      <c r="E20" s="5"/>
      <c r="F20" s="5"/>
      <c r="G20" s="5"/>
      <c r="H20" s="5"/>
      <c r="I20" s="5">
        <f>'[2]Plan1'!$F$14</f>
        <v>39232.46448</v>
      </c>
      <c r="J20" s="5">
        <f>(I20*D20)/(C20)</f>
        <v>12.710418482721025</v>
      </c>
      <c r="K20" s="5">
        <f>'[2]Plan1'!$H$14</f>
        <v>49040.5806</v>
      </c>
      <c r="L20" s="5">
        <f>(K20*D20)/(C20)</f>
        <v>15.888023103401277</v>
      </c>
      <c r="M20" s="5">
        <f>-K20-I20+C20</f>
        <v>47264.90731999997</v>
      </c>
      <c r="N20" s="5">
        <f>(M20*D20)/(C20)</f>
        <v>15.312745695353366</v>
      </c>
      <c r="O20" s="12">
        <f t="shared" si="0"/>
        <v>0</v>
      </c>
    </row>
    <row r="21" spans="1:15" ht="18.75" customHeight="1">
      <c r="A21" s="10" t="s">
        <v>31</v>
      </c>
      <c r="B21" s="10" t="s">
        <v>8</v>
      </c>
      <c r="C21" s="5">
        <f>'[1]Plan1'!$M$52</f>
        <v>2452.50356</v>
      </c>
      <c r="D21" s="5">
        <f>C21*100/$C$23</f>
        <v>0.7945548920041513</v>
      </c>
      <c r="E21" s="5"/>
      <c r="F21" s="5"/>
      <c r="G21" s="5"/>
      <c r="H21" s="5"/>
      <c r="I21" s="5"/>
      <c r="J21" s="20"/>
      <c r="K21" s="5"/>
      <c r="L21" s="5">
        <f>(K21*D21)/(C21)</f>
        <v>0</v>
      </c>
      <c r="M21" s="5">
        <v>2359.55</v>
      </c>
      <c r="N21" s="5">
        <v>0.79</v>
      </c>
      <c r="O21" s="12">
        <f t="shared" si="0"/>
        <v>0.0045548920041512675</v>
      </c>
    </row>
    <row r="22" spans="1:15" ht="18.75" customHeight="1">
      <c r="A22" s="10" t="s">
        <v>35</v>
      </c>
      <c r="B22" s="10" t="s">
        <v>32</v>
      </c>
      <c r="C22" s="5">
        <f>'[1]Plan1'!$M$59</f>
        <v>10880.1725</v>
      </c>
      <c r="D22" s="5">
        <f>C22*100/$C$23</f>
        <v>3.5249262943879427</v>
      </c>
      <c r="E22" s="5"/>
      <c r="F22" s="5"/>
      <c r="G22" s="5"/>
      <c r="H22" s="5"/>
      <c r="I22" s="5"/>
      <c r="J22" s="20"/>
      <c r="K22" s="5">
        <f>C22/2</f>
        <v>5440.08625</v>
      </c>
      <c r="L22" s="5">
        <f>(K22*D22)/(C22)</f>
        <v>1.7624631471939711</v>
      </c>
      <c r="M22" s="5">
        <f>C22-K22</f>
        <v>5440.08625</v>
      </c>
      <c r="N22" s="5">
        <f>(M22*D22)/(C22)</f>
        <v>1.7624631471939711</v>
      </c>
      <c r="O22" s="12">
        <f t="shared" si="0"/>
        <v>0</v>
      </c>
    </row>
    <row r="23" spans="1:15" ht="26.25" customHeight="1">
      <c r="A23" s="3"/>
      <c r="B23" s="3" t="s">
        <v>5</v>
      </c>
      <c r="C23" s="9">
        <f>SUM(C18:C22)+SUM(C13:C16)</f>
        <v>308663.82985999994</v>
      </c>
      <c r="D23" s="9">
        <f>SUM(D18:D22)+SUM(D13:D16)</f>
        <v>100.00000000000001</v>
      </c>
      <c r="E23" s="5">
        <f>SUM(E13:E16)</f>
        <v>90427.86091999999</v>
      </c>
      <c r="F23" s="5">
        <f>F13+F14+F15+F16</f>
        <v>29.296552485924636</v>
      </c>
      <c r="G23" s="5">
        <f>SUM(G13:G16)</f>
        <v>64654.22548</v>
      </c>
      <c r="H23" s="5">
        <f>H13+H14+H15+H16</f>
        <v>20.94648586111469</v>
      </c>
      <c r="I23" s="5">
        <f>SUM(I18:I21)</f>
        <v>42692.154480000005</v>
      </c>
      <c r="J23" s="5">
        <f>SUM(J18:J21)</f>
        <v>13.831278676015849</v>
      </c>
      <c r="K23" s="5">
        <f>SUM(K18:K22)</f>
        <v>55732.09685</v>
      </c>
      <c r="L23" s="5">
        <f>SUM(L18:L22)</f>
        <v>18.055920862278647</v>
      </c>
      <c r="M23" s="5">
        <f>SUM(M18:M22)</f>
        <v>55064.54356999997</v>
      </c>
      <c r="N23" s="5">
        <f>SUM(N18:N22)</f>
        <v>17.86520884254734</v>
      </c>
      <c r="O23" s="12">
        <f t="shared" si="0"/>
        <v>0.004553272118847929</v>
      </c>
    </row>
    <row r="24" spans="1:15" s="1" customFormat="1" ht="23.25" customHeight="1">
      <c r="A24" s="3"/>
      <c r="B24" s="3" t="s">
        <v>6</v>
      </c>
      <c r="C24" s="9">
        <f>C23</f>
        <v>308663.82985999994</v>
      </c>
      <c r="D24" s="9">
        <f>D23</f>
        <v>100.00000000000001</v>
      </c>
      <c r="E24" s="9">
        <f>E23</f>
        <v>90427.86091999999</v>
      </c>
      <c r="F24" s="9">
        <f>F23</f>
        <v>29.296552485924636</v>
      </c>
      <c r="G24" s="9">
        <f>E24+G23</f>
        <v>155082.0864</v>
      </c>
      <c r="H24" s="9">
        <f>H23+F24</f>
        <v>50.24303834703933</v>
      </c>
      <c r="I24" s="9">
        <f>G24+I23</f>
        <v>197774.24088</v>
      </c>
      <c r="J24" s="9">
        <f>J23+H24</f>
        <v>64.07431702305519</v>
      </c>
      <c r="K24" s="9">
        <f>I24+K23</f>
        <v>253506.33773</v>
      </c>
      <c r="L24" s="9">
        <f>L23+J24</f>
        <v>82.13023788533383</v>
      </c>
      <c r="M24" s="9">
        <f>K24+M23</f>
        <v>308570.88129999995</v>
      </c>
      <c r="N24" s="9">
        <f>N23+L24</f>
        <v>99.99544672788116</v>
      </c>
      <c r="O24" s="12">
        <f t="shared" si="0"/>
        <v>-225.73959246923414</v>
      </c>
    </row>
    <row r="25" spans="1:15" ht="12.75">
      <c r="A25" s="4"/>
      <c r="B25" s="3"/>
      <c r="C25" s="3" t="s">
        <v>40</v>
      </c>
      <c r="D25" s="3"/>
      <c r="E25" s="3"/>
      <c r="F25" s="3"/>
      <c r="G25" s="4"/>
      <c r="H25" s="4"/>
      <c r="I25" s="3"/>
      <c r="J25" s="3"/>
      <c r="K25" s="3"/>
      <c r="L25" s="3"/>
      <c r="M25" s="3"/>
      <c r="N25" s="3"/>
      <c r="O25" s="13"/>
    </row>
    <row r="26" spans="1:15" ht="12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ht="12.75">
      <c r="A27" s="28" t="s">
        <v>41</v>
      </c>
    </row>
    <row r="28" ht="12.75">
      <c r="L28" s="27" t="s">
        <v>45</v>
      </c>
    </row>
    <row r="30" ht="12.75">
      <c r="A30" s="28" t="s">
        <v>42</v>
      </c>
    </row>
    <row r="33" ht="12.75">
      <c r="A33" s="28" t="s">
        <v>43</v>
      </c>
    </row>
    <row r="37" ht="12.75">
      <c r="A37" s="28" t="s">
        <v>44</v>
      </c>
    </row>
  </sheetData>
  <sheetProtection/>
  <mergeCells count="7">
    <mergeCell ref="B17:H17"/>
    <mergeCell ref="K10:L10"/>
    <mergeCell ref="M10:N10"/>
    <mergeCell ref="E10:F10"/>
    <mergeCell ref="G10:H10"/>
    <mergeCell ref="I10:J10"/>
    <mergeCell ref="B12:H12"/>
  </mergeCells>
  <printOptions/>
  <pageMargins left="0.5905511811023623" right="0.3937007874015748" top="0.984251968503937" bottom="0.5905511811023623" header="0.5118110236220472" footer="0.5118110236220472"/>
  <pageSetup fitToHeight="1" fitToWidth="1" horizontalDpi="300" verticalDpi="300" orientation="landscape" paperSize="9" scale="75" r:id="rId1"/>
  <headerFooter alignWithMargins="0">
    <oddHeader>&amp;L&amp;"Arial,Negrito"&amp;12&amp;UEstado do Rio Grande do Sul
Municipio de Tenente Portela&amp;C&amp;"Arial,Negrito"&amp;14&amp;U&gt;&gt; CRONOGRAMAM  FÍSICO FINANCEIRO&lt;&lt;&amp;R&amp;"Arial,Negrito"&amp;12&amp;UProcesso Licitatório Nr.  67/2015
Tomada de  Preços - Nr.  11/2015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Meus Documentos</cp:lastModifiedBy>
  <cp:lastPrinted>2015-04-08T17:43:39Z</cp:lastPrinted>
  <dcterms:created xsi:type="dcterms:W3CDTF">1999-05-18T18:25:48Z</dcterms:created>
  <dcterms:modified xsi:type="dcterms:W3CDTF">2015-04-08T17:45:56Z</dcterms:modified>
  <cp:category/>
  <cp:version/>
  <cp:contentType/>
  <cp:contentStatus/>
</cp:coreProperties>
</file>